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LŐTERJESZTÉSEK\2025\Mindszentkálla\május 28\2.  Mkálla2024. zárszámadás\"/>
    </mc:Choice>
  </mc:AlternateContent>
  <bookViews>
    <workbookView xWindow="0" yWindow="0" windowWidth="28725" windowHeight="12225"/>
  </bookViews>
  <sheets>
    <sheet name="pénzeszközök változása" sheetId="4" r:id="rId1"/>
    <sheet name="közvetett támogatások" sheetId="6" r:id="rId2"/>
    <sheet name="áht.29A" sheetId="7" r:id="rId3"/>
  </sheets>
  <definedNames>
    <definedName name="_xlnm.Print_Area" localSheetId="2">áht.29A!$A$1:$G$34</definedName>
    <definedName name="_xlnm.Print_Area" localSheetId="0">'pénzeszközök változása'!$A$1:$O$26</definedName>
  </definedNames>
  <calcPr calcId="152511"/>
</workbook>
</file>

<file path=xl/calcChain.xml><?xml version="1.0" encoding="utf-8"?>
<calcChain xmlns="http://schemas.openxmlformats.org/spreadsheetml/2006/main">
  <c r="O20" i="4" l="1"/>
  <c r="E16" i="4" l="1"/>
  <c r="O13" i="4" l="1"/>
  <c r="D13" i="7" s="1"/>
  <c r="O18" i="4" l="1"/>
  <c r="F27" i="7" l="1"/>
  <c r="E27" i="7"/>
  <c r="F20" i="7"/>
  <c r="E20" i="7"/>
  <c r="F11" i="7"/>
  <c r="E11" i="7"/>
  <c r="F6" i="7"/>
  <c r="F18" i="7" s="1"/>
  <c r="E6" i="7"/>
  <c r="D23" i="7"/>
  <c r="G6" i="7"/>
  <c r="G18" i="7" s="1"/>
  <c r="G11" i="7"/>
  <c r="G20" i="7"/>
  <c r="G27" i="7"/>
  <c r="O15" i="4"/>
  <c r="D16" i="7" s="1"/>
  <c r="O25" i="4"/>
  <c r="D32" i="7" s="1"/>
  <c r="O10" i="4"/>
  <c r="D16" i="6"/>
  <c r="D26" i="4"/>
  <c r="E26" i="4"/>
  <c r="F26" i="4"/>
  <c r="G26" i="4"/>
  <c r="H26" i="4"/>
  <c r="I26" i="4"/>
  <c r="J26" i="4"/>
  <c r="K26" i="4"/>
  <c r="L26" i="4"/>
  <c r="M26" i="4"/>
  <c r="N26" i="4"/>
  <c r="C26" i="4"/>
  <c r="O23" i="4"/>
  <c r="D28" i="7" s="1"/>
  <c r="D16" i="4"/>
  <c r="F16" i="4"/>
  <c r="G16" i="4"/>
  <c r="H16" i="4"/>
  <c r="I16" i="4"/>
  <c r="J16" i="4"/>
  <c r="K16" i="4"/>
  <c r="L16" i="4"/>
  <c r="M16" i="4"/>
  <c r="N16" i="4"/>
  <c r="O14" i="4"/>
  <c r="D10" i="7" s="1"/>
  <c r="D11" i="7"/>
  <c r="F6" i="6"/>
  <c r="F8" i="6"/>
  <c r="F14" i="6"/>
  <c r="C16" i="6"/>
  <c r="B16" i="6"/>
  <c r="O24" i="4"/>
  <c r="D29" i="7" s="1"/>
  <c r="O9" i="4"/>
  <c r="D7" i="7" s="1"/>
  <c r="O11" i="4"/>
  <c r="D8" i="7" s="1"/>
  <c r="O12" i="4"/>
  <c r="D9" i="7" s="1"/>
  <c r="D21" i="7"/>
  <c r="O19" i="4"/>
  <c r="D22" i="7" s="1"/>
  <c r="O21" i="4"/>
  <c r="D24" i="7" s="1"/>
  <c r="O22" i="4"/>
  <c r="D25" i="7" s="1"/>
  <c r="C16" i="4"/>
  <c r="E18" i="7" l="1"/>
  <c r="F16" i="6"/>
  <c r="G34" i="7"/>
  <c r="F34" i="7"/>
  <c r="E34" i="7"/>
  <c r="D27" i="7"/>
  <c r="D20" i="7"/>
  <c r="O26" i="4"/>
  <c r="D6" i="7"/>
  <c r="D18" i="7" s="1"/>
  <c r="O16" i="4"/>
  <c r="D34" i="7" l="1"/>
</calcChain>
</file>

<file path=xl/sharedStrings.xml><?xml version="1.0" encoding="utf-8"?>
<sst xmlns="http://schemas.openxmlformats.org/spreadsheetml/2006/main" count="132" uniqueCount="92">
  <si>
    <t>Ssz.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</si>
  <si>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</si>
  <si>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</si>
  <si>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</si>
  <si>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</si>
  <si>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</si>
  <si>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</si>
  <si>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</si>
  <si>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</si>
  <si>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</si>
  <si>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</si>
  <si>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</si>
  <si>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</si>
  <si>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</si>
  <si>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</si>
  <si>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</si>
  <si>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</si>
  <si>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</si>
  <si>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</si>
  <si>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</si>
  <si>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</si>
  <si>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</si>
  <si>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</si>
  <si>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</si>
  <si>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</si>
  <si>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</si>
  <si>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</si>
  <si>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</si>
  <si>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</si>
  <si>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</si>
  <si>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</si>
  <si>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</si>
  <si>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</si>
  <si>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</si>
  <si>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</si>
  <si>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</si>
  <si>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</si>
  <si>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</si>
  <si>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</si>
  <si>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</si>
  <si>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</si>
  <si>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</si>
  <si>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</si>
  <si>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</si>
  <si>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</si>
  <si>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</si>
  <si>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</si>
  <si>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</si>
  <si>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</si>
  <si>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</si>
  <si>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</si>
  <si>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</si>
  <si>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</si>
  <si>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</si>
  <si>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</si>
  <si>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</si>
  <si>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</si>
  <si>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</si>
  <si>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</si>
  <si>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</si>
  <si>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</si>
  <si>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</si>
  <si>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</si>
  <si>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</si>
  <si>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</si>
  <si>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</si>
  <si>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</si>
  <si>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</si>
  <si>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</si>
  <si>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</si>
  <si>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</si>
  <si>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</si>
  <si>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</si>
  <si>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</si>
  <si>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</si>
  <si>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</si>
  <si>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</si>
  <si>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</si>
  <si>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</si>
  <si>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</si>
  <si>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</si>
  <si>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</si>
  <si>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</si>
  <si>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</si>
  <si>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2025. évi előirányzat</t>
  </si>
  <si>
    <t>2024. év</t>
  </si>
  <si>
    <t>2024. évi Költségvetés Mérlege</t>
  </si>
  <si>
    <t>2026. évi előirányzat</t>
  </si>
  <si>
    <t>2027. évi előirányzat</t>
  </si>
  <si>
    <t>2024. évi KÖZVETETT TÁMOGATÁSOK</t>
  </si>
  <si>
    <t>2024. évi telejsítés</t>
  </si>
  <si>
    <t xml:space="preserve">pénzeszközözk változása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</si>
</sst>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4" x14ac:knownFonts="1">
    <font>
      <sz val="12"/>
      <name val="Times New Roman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87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/>
    <xf numFmtId="0" fontId="27" fillId="0" borderId="0" xfId="35" applyFont="1"/>
    <xf numFmtId="0" fontId="1" fillId="0" borderId="0" xfId="35"/>
    <xf numFmtId="0" fontId="22" fillId="0" borderId="0" xfId="35" applyFont="1"/>
    <xf numFmtId="0" fontId="31" fillId="0" borderId="0" xfId="35" applyFont="1"/>
    <xf numFmtId="0" fontId="32" fillId="0" borderId="0" xfId="35" applyFont="1" applyAlignment="1">
      <alignment vertical="center"/>
    </xf>
    <xf numFmtId="3" fontId="32" fillId="0" borderId="0" xfId="35" applyNumberFormat="1" applyFont="1"/>
    <xf numFmtId="0" fontId="32" fillId="0" borderId="0" xfId="35" applyFont="1" applyAlignment="1">
      <alignment horizontal="right" vertical="center"/>
    </xf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/>
    <xf numFmtId="0" fontId="29" fillId="0" borderId="11" xfId="33" applyFont="1" applyBorder="1" applyAlignment="1">
      <alignment horizontal="left"/>
    </xf>
    <xf numFmtId="0" fontId="29" fillId="0" borderId="0" xfId="33" applyFont="1" applyAlignment="1">
      <alignment horizontal="justify"/>
    </xf>
    <xf numFmtId="0" fontId="21" fillId="0" borderId="0" xfId="33" applyFont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/>
    <xf numFmtId="0" fontId="29" fillId="0" borderId="0" xfId="35" applyFont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0" fontId="29" fillId="0" borderId="13" xfId="33" applyFont="1" applyBorder="1" applyAlignment="1">
      <alignment horizontal="center" vertical="center" textRotation="90"/>
    </xf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164" fontId="32" fillId="0" borderId="0" xfId="26" applyNumberFormat="1" applyFont="1"/>
    <xf numFmtId="3" fontId="21" fillId="0" borderId="0" xfId="33" applyNumberFormat="1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35" applyFont="1" applyBorder="1" applyAlignment="1">
      <alignment horizontal="right" vertical="center"/>
    </xf>
    <xf numFmtId="0" fontId="25" fillId="0" borderId="13" xfId="35" applyFont="1" applyBorder="1" applyAlignment="1">
      <alignment vertical="center"/>
    </xf>
    <xf numFmtId="3" fontId="25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13" xfId="35" applyFont="1" applyBorder="1" applyAlignment="1">
      <alignment vertical="center"/>
    </xf>
    <xf numFmtId="0" fontId="25" fillId="21" borderId="13" xfId="35" applyFont="1" applyFill="1" applyBorder="1"/>
    <xf numFmtId="0" fontId="25" fillId="21" borderId="13" xfId="35" applyFont="1" applyFill="1" applyBorder="1" applyAlignment="1">
      <alignment horizontal="center"/>
    </xf>
    <xf numFmtId="3" fontId="32" fillId="0" borderId="13" xfId="35" applyNumberFormat="1" applyFont="1" applyBorder="1" applyAlignment="1">
      <alignment horizontal="center"/>
    </xf>
    <xf numFmtId="0" fontId="21" fillId="0" borderId="0" xfId="35" applyFont="1" applyAlignment="1">
      <alignment horizontal="center"/>
    </xf>
    <xf numFmtId="0" fontId="26" fillId="0" borderId="0" xfId="35" applyFont="1" applyAlignment="1">
      <alignment horizontal="center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/>
    <xf numFmtId="0" fontId="0" fillId="0" borderId="0" xfId="0"/>
    <xf numFmtId="0" fontId="21" fillId="0" borderId="10" xfId="33" applyFont="1" applyBorder="1" applyAlignment="1">
      <alignment horizontal="right" vertical="center"/>
    </xf>
    <xf numFmtId="0" fontId="0" fillId="0" borderId="10" xfId="0" applyBorder="1"/>
    <xf numFmtId="0" fontId="1" fillId="0" borderId="0" xfId="35" applyFont="1" applyAlignment="1">
      <alignment horizont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tabSelected="1" topLeftCell="A4" zoomScale="110" zoomScaleNormal="110" zoomScaleSheetLayoutView="110" workbookViewId="0">
      <selection activeCell="B51" sqref="B51"/>
    </sheetView>
  </sheetViews>
  <sheetFormatPr defaultColWidth="9" defaultRowHeight="15.75" x14ac:dyDescent="0.25"/>
  <cols>
    <col min="1" max="1" width="3.75" style="1" bestFit="1" customWidth="1"/>
    <col min="2" max="2" width="38.375" style="1" customWidth="1"/>
    <col min="3" max="3" width="9.25" style="7" customWidth="1"/>
    <col min="4" max="4" width="8.875" style="7" bestFit="1" customWidth="1"/>
    <col min="5" max="6" width="8.625" style="7" customWidth="1"/>
    <col min="7" max="7" width="8.375" style="7" customWidth="1"/>
    <col min="8" max="8" width="8.625" style="7" customWidth="1"/>
    <col min="9" max="9" width="9" style="7" customWidth="1"/>
    <col min="10" max="12" width="8.875" style="7" customWidth="1"/>
    <col min="13" max="13" width="9.25" style="7" customWidth="1"/>
    <col min="14" max="14" width="8.625" style="7" customWidth="1"/>
    <col min="15" max="15" width="9.75" style="7" customWidth="1"/>
    <col min="16" max="16" width="12.625" style="7" customWidth="1"/>
    <col min="17" max="16384" width="9" style="7"/>
  </cols>
  <sheetData>
    <row r="2" spans="1:16" s="1" customFormat="1" x14ac:dyDescent="0.25">
      <c r="A2" s="77" t="s">
        <v>55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6" s="1" customFormat="1" x14ac:dyDescent="0.25">
      <c r="A3" s="77" t="s">
        <v>85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6" s="1" customFormat="1" x14ac:dyDescent="0.25">
      <c r="A4" s="86" t="s">
        <v>91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6" s="1" customFormat="1" x14ac:dyDescent="0.25">
      <c r="A5" s="77" t="s">
        <v>74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</row>
    <row r="6" spans="1:16" s="1" customFormat="1" ht="16.5" x14ac:dyDescent="0.25">
      <c r="A6" s="2"/>
      <c r="B6" s="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8"/>
    </row>
    <row r="7" spans="1:16" s="1" customFormat="1" ht="16.149999999999999" customHeight="1" x14ac:dyDescent="0.25">
      <c r="A7" s="74" t="s">
        <v>0</v>
      </c>
      <c r="B7" s="74" t="s">
        <v>1</v>
      </c>
      <c r="C7" s="75" t="s">
        <v>2</v>
      </c>
      <c r="D7" s="75" t="s">
        <v>3</v>
      </c>
      <c r="E7" s="75" t="s">
        <v>4</v>
      </c>
      <c r="F7" s="75" t="s">
        <v>5</v>
      </c>
      <c r="G7" s="75" t="s">
        <v>6</v>
      </c>
      <c r="H7" s="75" t="s">
        <v>7</v>
      </c>
      <c r="I7" s="75" t="s">
        <v>8</v>
      </c>
      <c r="J7" s="75" t="s">
        <v>79</v>
      </c>
      <c r="K7" s="75" t="s">
        <v>80</v>
      </c>
      <c r="L7" s="75" t="s">
        <v>9</v>
      </c>
      <c r="M7" s="75" t="s">
        <v>81</v>
      </c>
      <c r="N7" s="75" t="s">
        <v>82</v>
      </c>
      <c r="O7" s="75" t="s">
        <v>83</v>
      </c>
    </row>
    <row r="8" spans="1:16" s="9" customFormat="1" x14ac:dyDescent="0.25">
      <c r="A8" s="65"/>
      <c r="B8" s="6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59"/>
    </row>
    <row r="9" spans="1:16" s="1" customFormat="1" x14ac:dyDescent="0.25">
      <c r="A9" s="66" t="s">
        <v>22</v>
      </c>
      <c r="B9" s="67" t="s">
        <v>23</v>
      </c>
      <c r="C9" s="68">
        <v>8349161</v>
      </c>
      <c r="D9" s="68">
        <v>8349161</v>
      </c>
      <c r="E9" s="68">
        <v>8349161</v>
      </c>
      <c r="F9" s="68">
        <v>8349161</v>
      </c>
      <c r="G9" s="68">
        <v>8349161</v>
      </c>
      <c r="H9" s="68">
        <v>8349161</v>
      </c>
      <c r="I9" s="68">
        <v>8349161</v>
      </c>
      <c r="J9" s="68">
        <v>8349162</v>
      </c>
      <c r="K9" s="68">
        <v>8349162</v>
      </c>
      <c r="L9" s="68">
        <v>8349162</v>
      </c>
      <c r="M9" s="68">
        <v>8349162</v>
      </c>
      <c r="N9" s="68">
        <v>8349162</v>
      </c>
      <c r="O9" s="68">
        <f t="shared" ref="O9:O15" si="0">SUM(C9:N9)</f>
        <v>100189937</v>
      </c>
      <c r="P9" s="60"/>
    </row>
    <row r="10" spans="1:16" s="1" customFormat="1" x14ac:dyDescent="0.25">
      <c r="A10" s="66" t="s">
        <v>30</v>
      </c>
      <c r="B10" s="67" t="s">
        <v>31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>
        <f t="shared" si="0"/>
        <v>0</v>
      </c>
      <c r="P10" s="61"/>
    </row>
    <row r="11" spans="1:16" s="1" customFormat="1" x14ac:dyDescent="0.25">
      <c r="A11" s="66" t="s">
        <v>24</v>
      </c>
      <c r="B11" s="67" t="s">
        <v>25</v>
      </c>
      <c r="C11" s="68">
        <v>50000</v>
      </c>
      <c r="D11" s="68">
        <v>1130000</v>
      </c>
      <c r="E11" s="68">
        <v>2650000</v>
      </c>
      <c r="F11" s="68">
        <v>1645000</v>
      </c>
      <c r="G11" s="68">
        <v>1700000</v>
      </c>
      <c r="H11" s="68">
        <v>1375000</v>
      </c>
      <c r="I11" s="68">
        <v>975000</v>
      </c>
      <c r="J11" s="68">
        <v>875000</v>
      </c>
      <c r="K11" s="68">
        <v>2650000</v>
      </c>
      <c r="L11" s="68">
        <v>2350000</v>
      </c>
      <c r="M11" s="68">
        <v>2070000</v>
      </c>
      <c r="N11" s="68">
        <v>483310</v>
      </c>
      <c r="O11" s="68">
        <f t="shared" si="0"/>
        <v>17953310</v>
      </c>
      <c r="P11" s="62"/>
    </row>
    <row r="12" spans="1:16" s="1" customFormat="1" x14ac:dyDescent="0.25">
      <c r="A12" s="66" t="s">
        <v>26</v>
      </c>
      <c r="B12" s="67" t="s">
        <v>27</v>
      </c>
      <c r="C12" s="68">
        <v>3619072</v>
      </c>
      <c r="D12" s="68">
        <v>3619072</v>
      </c>
      <c r="E12" s="68">
        <v>3619072</v>
      </c>
      <c r="F12" s="68">
        <v>3619072</v>
      </c>
      <c r="G12" s="68">
        <v>3619072</v>
      </c>
      <c r="H12" s="68">
        <v>3619072</v>
      </c>
      <c r="I12" s="68">
        <v>3619072</v>
      </c>
      <c r="J12" s="68">
        <v>3619072</v>
      </c>
      <c r="K12" s="68">
        <v>3619072</v>
      </c>
      <c r="L12" s="68">
        <v>3619072</v>
      </c>
      <c r="M12" s="68">
        <v>3619072</v>
      </c>
      <c r="N12" s="68">
        <v>3619072</v>
      </c>
      <c r="O12" s="68">
        <f t="shared" si="0"/>
        <v>43428864</v>
      </c>
      <c r="P12" s="62"/>
    </row>
    <row r="13" spans="1:16" s="1" customFormat="1" x14ac:dyDescent="0.25">
      <c r="A13" s="66" t="s">
        <v>32</v>
      </c>
      <c r="B13" s="67" t="s">
        <v>33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200000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f t="shared" si="0"/>
        <v>200000</v>
      </c>
      <c r="P13" s="62"/>
    </row>
    <row r="14" spans="1:16" s="1" customFormat="1" x14ac:dyDescent="0.25">
      <c r="A14" s="66" t="s">
        <v>28</v>
      </c>
      <c r="B14" s="67" t="s">
        <v>29</v>
      </c>
      <c r="C14" s="68">
        <v>0</v>
      </c>
      <c r="D14" s="68">
        <v>888242</v>
      </c>
      <c r="E14" s="68">
        <v>0</v>
      </c>
      <c r="F14" s="68">
        <v>5000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f t="shared" si="0"/>
        <v>893242</v>
      </c>
      <c r="P14" s="62"/>
    </row>
    <row r="15" spans="1:16" s="1" customFormat="1" x14ac:dyDescent="0.25">
      <c r="A15" s="66" t="s">
        <v>36</v>
      </c>
      <c r="B15" s="67" t="s">
        <v>37</v>
      </c>
      <c r="C15" s="68">
        <v>2163569</v>
      </c>
      <c r="D15" s="68">
        <v>2163569</v>
      </c>
      <c r="E15" s="68">
        <v>2163569</v>
      </c>
      <c r="F15" s="68">
        <v>2163569</v>
      </c>
      <c r="G15" s="68">
        <v>2163569</v>
      </c>
      <c r="H15" s="68">
        <v>2163569</v>
      </c>
      <c r="I15" s="68">
        <v>2163569</v>
      </c>
      <c r="J15" s="68">
        <v>2163569</v>
      </c>
      <c r="K15" s="68">
        <v>2163569</v>
      </c>
      <c r="L15" s="68">
        <v>2163569</v>
      </c>
      <c r="M15" s="68">
        <v>2163570</v>
      </c>
      <c r="N15" s="68">
        <v>2163570</v>
      </c>
      <c r="O15" s="68">
        <f t="shared" si="0"/>
        <v>25962830</v>
      </c>
      <c r="P15" s="62"/>
    </row>
    <row r="16" spans="1:16" s="1" customFormat="1" x14ac:dyDescent="0.25">
      <c r="A16" s="69"/>
      <c r="B16" s="70" t="s">
        <v>10</v>
      </c>
      <c r="C16" s="71">
        <f t="shared" ref="C16:N16" si="1">SUM(C9:C15)</f>
        <v>14181802</v>
      </c>
      <c r="D16" s="71">
        <f t="shared" si="1"/>
        <v>16150044</v>
      </c>
      <c r="E16" s="71">
        <f>SUM(E9:E15)</f>
        <v>16781802</v>
      </c>
      <c r="F16" s="71">
        <f t="shared" si="1"/>
        <v>15781802</v>
      </c>
      <c r="G16" s="71">
        <f t="shared" si="1"/>
        <v>15831802</v>
      </c>
      <c r="H16" s="71">
        <f t="shared" si="1"/>
        <v>15706802</v>
      </c>
      <c r="I16" s="71">
        <f t="shared" si="1"/>
        <v>15106802</v>
      </c>
      <c r="J16" s="71">
        <f t="shared" si="1"/>
        <v>15006803</v>
      </c>
      <c r="K16" s="71">
        <f t="shared" si="1"/>
        <v>16781803</v>
      </c>
      <c r="L16" s="71">
        <f t="shared" si="1"/>
        <v>16481803</v>
      </c>
      <c r="M16" s="71">
        <f t="shared" si="1"/>
        <v>16201804</v>
      </c>
      <c r="N16" s="71">
        <f t="shared" si="1"/>
        <v>14615114</v>
      </c>
      <c r="O16" s="71">
        <f>SUM(O9:O15)</f>
        <v>188628183</v>
      </c>
      <c r="P16" s="62"/>
    </row>
    <row r="17" spans="1:16" s="9" customFormat="1" x14ac:dyDescent="0.25">
      <c r="A17" s="12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63"/>
    </row>
    <row r="18" spans="1:16" s="1" customFormat="1" x14ac:dyDescent="0.25">
      <c r="A18" s="66" t="s">
        <v>38</v>
      </c>
      <c r="B18" s="72" t="s">
        <v>39</v>
      </c>
      <c r="C18" s="68">
        <v>6408515</v>
      </c>
      <c r="D18" s="68">
        <v>6408518</v>
      </c>
      <c r="E18" s="68">
        <v>6408518</v>
      </c>
      <c r="F18" s="68">
        <v>6408520</v>
      </c>
      <c r="G18" s="68">
        <v>6408520</v>
      </c>
      <c r="H18" s="68">
        <v>6408520</v>
      </c>
      <c r="I18" s="68">
        <v>6408520</v>
      </c>
      <c r="J18" s="68">
        <v>6408520</v>
      </c>
      <c r="K18" s="68">
        <v>6408520</v>
      </c>
      <c r="L18" s="68">
        <v>6408520</v>
      </c>
      <c r="M18" s="68">
        <v>6408520</v>
      </c>
      <c r="N18" s="68">
        <v>6408520</v>
      </c>
      <c r="O18" s="68">
        <f t="shared" ref="O18:O23" si="2">SUM(C18:N18)</f>
        <v>76902231</v>
      </c>
      <c r="P18" s="62"/>
    </row>
    <row r="19" spans="1:16" s="1" customFormat="1" x14ac:dyDescent="0.25">
      <c r="A19" s="66" t="s">
        <v>40</v>
      </c>
      <c r="B19" s="66" t="s">
        <v>41</v>
      </c>
      <c r="C19" s="68">
        <v>775510</v>
      </c>
      <c r="D19" s="68">
        <v>775512</v>
      </c>
      <c r="E19" s="68">
        <v>775512</v>
      </c>
      <c r="F19" s="68">
        <v>775512</v>
      </c>
      <c r="G19" s="68">
        <v>775512</v>
      </c>
      <c r="H19" s="68">
        <v>775512</v>
      </c>
      <c r="I19" s="68">
        <v>775512</v>
      </c>
      <c r="J19" s="68">
        <v>775512</v>
      </c>
      <c r="K19" s="68">
        <v>775512</v>
      </c>
      <c r="L19" s="68">
        <v>775512</v>
      </c>
      <c r="M19" s="68">
        <v>775512</v>
      </c>
      <c r="N19" s="68">
        <v>775512</v>
      </c>
      <c r="O19" s="68">
        <f t="shared" si="2"/>
        <v>9306142</v>
      </c>
      <c r="P19" s="62"/>
    </row>
    <row r="20" spans="1:16" s="1" customFormat="1" x14ac:dyDescent="0.25">
      <c r="A20" s="66" t="s">
        <v>42</v>
      </c>
      <c r="B20" s="67" t="s">
        <v>43</v>
      </c>
      <c r="C20" s="68">
        <v>4826695</v>
      </c>
      <c r="D20" s="68">
        <v>4826695</v>
      </c>
      <c r="E20" s="68">
        <v>4826695</v>
      </c>
      <c r="F20" s="68">
        <v>4826695</v>
      </c>
      <c r="G20" s="68">
        <v>4826695</v>
      </c>
      <c r="H20" s="68">
        <v>4826692</v>
      </c>
      <c r="I20" s="68">
        <v>4826695</v>
      </c>
      <c r="J20" s="68">
        <v>4826695</v>
      </c>
      <c r="K20" s="68">
        <v>4826695</v>
      </c>
      <c r="L20" s="68">
        <v>4826695</v>
      </c>
      <c r="M20" s="68">
        <v>4826695</v>
      </c>
      <c r="N20" s="68">
        <v>4826694</v>
      </c>
      <c r="O20" s="68">
        <f>SUM(C20:N20)</f>
        <v>57920336</v>
      </c>
      <c r="P20" s="62"/>
    </row>
    <row r="21" spans="1:16" s="1" customFormat="1" x14ac:dyDescent="0.25">
      <c r="A21" s="66" t="s">
        <v>44</v>
      </c>
      <c r="B21" s="72" t="s">
        <v>45</v>
      </c>
      <c r="C21" s="68">
        <v>40000</v>
      </c>
      <c r="D21" s="68">
        <v>110000</v>
      </c>
      <c r="E21" s="68">
        <v>130000</v>
      </c>
      <c r="F21" s="68">
        <v>120000</v>
      </c>
      <c r="G21" s="68">
        <v>150000</v>
      </c>
      <c r="H21" s="68">
        <v>150000</v>
      </c>
      <c r="I21" s="68">
        <v>150000</v>
      </c>
      <c r="J21" s="68">
        <v>150000</v>
      </c>
      <c r="K21" s="68">
        <v>250000</v>
      </c>
      <c r="L21" s="68">
        <v>250000</v>
      </c>
      <c r="M21" s="68">
        <v>290000</v>
      </c>
      <c r="N21" s="68">
        <v>395380</v>
      </c>
      <c r="O21" s="68">
        <f t="shared" si="2"/>
        <v>2185380</v>
      </c>
      <c r="P21" s="62"/>
    </row>
    <row r="22" spans="1:16" s="1" customFormat="1" x14ac:dyDescent="0.25">
      <c r="A22" s="66" t="s">
        <v>46</v>
      </c>
      <c r="B22" s="72" t="s">
        <v>47</v>
      </c>
      <c r="C22" s="68">
        <v>1433238</v>
      </c>
      <c r="D22" s="68">
        <v>1433238</v>
      </c>
      <c r="E22" s="68">
        <v>1433239</v>
      </c>
      <c r="F22" s="68">
        <v>1433239</v>
      </c>
      <c r="G22" s="68">
        <v>1433239</v>
      </c>
      <c r="H22" s="68">
        <v>1433239</v>
      </c>
      <c r="I22" s="68">
        <v>1433239</v>
      </c>
      <c r="J22" s="68">
        <v>1433239</v>
      </c>
      <c r="K22" s="68">
        <v>1433239</v>
      </c>
      <c r="L22" s="68">
        <v>1433239</v>
      </c>
      <c r="M22" s="68">
        <v>1433239</v>
      </c>
      <c r="N22" s="68">
        <v>1433239</v>
      </c>
      <c r="O22" s="68">
        <f t="shared" si="2"/>
        <v>17198866</v>
      </c>
      <c r="P22" s="62"/>
    </row>
    <row r="23" spans="1:16" s="1" customFormat="1" x14ac:dyDescent="0.25">
      <c r="A23" s="66" t="s">
        <v>48</v>
      </c>
      <c r="B23" s="72" t="s">
        <v>49</v>
      </c>
      <c r="C23" s="68">
        <v>0</v>
      </c>
      <c r="D23" s="68"/>
      <c r="E23" s="68"/>
      <c r="F23" s="68">
        <v>0</v>
      </c>
      <c r="G23" s="68">
        <v>0</v>
      </c>
      <c r="H23" s="68"/>
      <c r="I23" s="68">
        <v>0</v>
      </c>
      <c r="J23" s="68"/>
      <c r="K23" s="68">
        <v>100660</v>
      </c>
      <c r="L23" s="68"/>
      <c r="M23" s="68">
        <v>116480</v>
      </c>
      <c r="N23" s="68">
        <v>613277</v>
      </c>
      <c r="O23" s="68">
        <f t="shared" si="2"/>
        <v>830417</v>
      </c>
      <c r="P23" s="62"/>
    </row>
    <row r="24" spans="1:16" s="1" customFormat="1" x14ac:dyDescent="0.25">
      <c r="A24" s="66" t="s">
        <v>50</v>
      </c>
      <c r="B24" s="72" t="s">
        <v>11</v>
      </c>
      <c r="C24" s="68">
        <v>0</v>
      </c>
      <c r="D24" s="68">
        <v>0</v>
      </c>
      <c r="E24" s="68">
        <v>628000</v>
      </c>
      <c r="F24" s="68">
        <v>0</v>
      </c>
      <c r="G24" s="68"/>
      <c r="H24" s="68"/>
      <c r="I24" s="68">
        <v>5660964</v>
      </c>
      <c r="J24" s="68"/>
      <c r="K24" s="68"/>
      <c r="L24" s="68">
        <v>0</v>
      </c>
      <c r="M24" s="68">
        <v>0</v>
      </c>
      <c r="N24" s="68">
        <v>0</v>
      </c>
      <c r="O24" s="68">
        <f>SUM(C24:N24)</f>
        <v>6288964</v>
      </c>
      <c r="P24" s="62"/>
    </row>
    <row r="25" spans="1:16" s="1" customFormat="1" x14ac:dyDescent="0.25">
      <c r="A25" s="66" t="s">
        <v>53</v>
      </c>
      <c r="B25" s="72" t="s">
        <v>54</v>
      </c>
      <c r="C25" s="68">
        <v>300000</v>
      </c>
      <c r="D25" s="68">
        <v>300000</v>
      </c>
      <c r="E25" s="68">
        <v>300000</v>
      </c>
      <c r="F25" s="68">
        <v>300000</v>
      </c>
      <c r="G25" s="68">
        <v>300000</v>
      </c>
      <c r="H25" s="68">
        <v>300000</v>
      </c>
      <c r="I25" s="68">
        <v>300000</v>
      </c>
      <c r="J25" s="68">
        <v>300000</v>
      </c>
      <c r="K25" s="68">
        <v>300000</v>
      </c>
      <c r="L25" s="68">
        <v>300000</v>
      </c>
      <c r="M25" s="68">
        <v>329660</v>
      </c>
      <c r="N25" s="68"/>
      <c r="O25" s="68">
        <f>SUM(C25:N25)</f>
        <v>3329660</v>
      </c>
      <c r="P25" s="62"/>
    </row>
    <row r="26" spans="1:16" s="1" customFormat="1" x14ac:dyDescent="0.25">
      <c r="A26" s="73"/>
      <c r="B26" s="70" t="s">
        <v>12</v>
      </c>
      <c r="C26" s="71">
        <f t="shared" ref="C26:O26" si="3">SUM(C18:C25)</f>
        <v>13783958</v>
      </c>
      <c r="D26" s="71">
        <f t="shared" si="3"/>
        <v>13853963</v>
      </c>
      <c r="E26" s="71">
        <f t="shared" si="3"/>
        <v>14501964</v>
      </c>
      <c r="F26" s="71">
        <f t="shared" si="3"/>
        <v>13863966</v>
      </c>
      <c r="G26" s="71">
        <f t="shared" si="3"/>
        <v>13893966</v>
      </c>
      <c r="H26" s="71">
        <f t="shared" si="3"/>
        <v>13893963</v>
      </c>
      <c r="I26" s="71">
        <f t="shared" si="3"/>
        <v>19554930</v>
      </c>
      <c r="J26" s="71">
        <f t="shared" si="3"/>
        <v>13893966</v>
      </c>
      <c r="K26" s="71">
        <f t="shared" si="3"/>
        <v>14094626</v>
      </c>
      <c r="L26" s="71">
        <f t="shared" si="3"/>
        <v>13993966</v>
      </c>
      <c r="M26" s="71">
        <f t="shared" si="3"/>
        <v>14180106</v>
      </c>
      <c r="N26" s="71">
        <f t="shared" si="3"/>
        <v>14452622</v>
      </c>
      <c r="O26" s="71">
        <f t="shared" si="3"/>
        <v>173961996</v>
      </c>
      <c r="P26" s="62"/>
    </row>
    <row r="27" spans="1:16" s="3" customFormat="1" x14ac:dyDescent="0.25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40" spans="12:12" x14ac:dyDescent="0.25">
      <c r="L40" s="6"/>
    </row>
  </sheetData>
  <mergeCells count="5">
    <mergeCell ref="A5:O5"/>
    <mergeCell ref="C6:N6"/>
    <mergeCell ref="A2:O2"/>
    <mergeCell ref="A3:O3"/>
    <mergeCell ref="A4:O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20" zoomScaleNormal="120" workbookViewId="0">
      <selection activeCell="C9" sqref="C9"/>
    </sheetView>
  </sheetViews>
  <sheetFormatPr defaultColWidth="9" defaultRowHeight="15.75" x14ac:dyDescent="0.25"/>
  <cols>
    <col min="1" max="1" width="22.125" style="7" bestFit="1" customWidth="1"/>
    <col min="2" max="2" width="20.125" style="7" customWidth="1"/>
    <col min="3" max="3" width="20.75" style="7" customWidth="1"/>
    <col min="4" max="4" width="20.875" style="7" customWidth="1"/>
    <col min="5" max="5" width="17.875" style="7" customWidth="1"/>
    <col min="6" max="6" width="12.875" style="7" customWidth="1"/>
    <col min="7" max="16384" width="9" style="7"/>
  </cols>
  <sheetData>
    <row r="1" spans="1:7" s="1" customFormat="1" ht="20.25" customHeight="1" x14ac:dyDescent="0.25">
      <c r="A1" s="77" t="s">
        <v>55</v>
      </c>
      <c r="B1" s="77"/>
      <c r="C1" s="77"/>
      <c r="D1" s="77"/>
      <c r="E1" s="77"/>
      <c r="F1" s="77"/>
    </row>
    <row r="2" spans="1:7" s="1" customFormat="1" ht="21.75" customHeight="1" x14ac:dyDescent="0.25">
      <c r="A2" s="77" t="s">
        <v>89</v>
      </c>
      <c r="B2" s="77"/>
      <c r="C2" s="77"/>
      <c r="D2" s="77"/>
      <c r="E2" s="77"/>
      <c r="F2" s="77"/>
    </row>
    <row r="3" spans="1:7" s="1" customFormat="1" x14ac:dyDescent="0.25">
      <c r="A3" s="14"/>
      <c r="B3" s="14"/>
      <c r="C3" s="14"/>
      <c r="D3" s="14"/>
      <c r="E3" s="14"/>
      <c r="F3" s="14"/>
    </row>
    <row r="4" spans="1:7" s="1" customFormat="1" ht="30.75" customHeight="1" x14ac:dyDescent="0.25">
      <c r="A4" s="42" t="s">
        <v>56</v>
      </c>
      <c r="B4" s="79" t="s">
        <v>76</v>
      </c>
      <c r="C4" s="79"/>
      <c r="D4" s="80" t="s">
        <v>77</v>
      </c>
      <c r="E4" s="80"/>
      <c r="F4" s="43" t="s">
        <v>78</v>
      </c>
    </row>
    <row r="5" spans="1:7" s="1" customFormat="1" x14ac:dyDescent="0.25">
      <c r="A5" s="44"/>
      <c r="B5" s="45"/>
      <c r="C5" s="45"/>
      <c r="D5" s="45"/>
      <c r="E5" s="45"/>
      <c r="F5" s="45"/>
    </row>
    <row r="6" spans="1:7" s="1" customFormat="1" x14ac:dyDescent="0.25">
      <c r="A6" s="1" t="s">
        <v>14</v>
      </c>
      <c r="C6" s="46" t="s">
        <v>15</v>
      </c>
      <c r="D6" s="47">
        <v>0</v>
      </c>
      <c r="E6" s="47"/>
      <c r="F6" s="48">
        <f>SUM(C6:D6)</f>
        <v>0</v>
      </c>
    </row>
    <row r="7" spans="1:7" s="1" customFormat="1" x14ac:dyDescent="0.25">
      <c r="C7" s="46"/>
      <c r="D7" s="49" t="s">
        <v>16</v>
      </c>
      <c r="E7" s="49"/>
      <c r="F7" s="48"/>
    </row>
    <row r="8" spans="1:7" s="1" customFormat="1" x14ac:dyDescent="0.25">
      <c r="A8" s="1" t="s">
        <v>17</v>
      </c>
      <c r="C8" s="46" t="s">
        <v>15</v>
      </c>
      <c r="D8" s="47">
        <v>2296800</v>
      </c>
      <c r="E8" s="47"/>
      <c r="F8" s="48">
        <f>SUM(C8:D8)</f>
        <v>2296800</v>
      </c>
    </row>
    <row r="9" spans="1:7" s="1" customFormat="1" ht="28.5" customHeight="1" x14ac:dyDescent="0.25">
      <c r="C9" s="50"/>
      <c r="D9" s="51" t="s">
        <v>57</v>
      </c>
      <c r="E9" s="49"/>
      <c r="F9" s="48"/>
    </row>
    <row r="10" spans="1:7" s="1" customFormat="1" x14ac:dyDescent="0.25">
      <c r="A10" s="1" t="s">
        <v>58</v>
      </c>
      <c r="C10" s="46" t="s">
        <v>15</v>
      </c>
      <c r="D10" s="46" t="s">
        <v>18</v>
      </c>
      <c r="E10" s="46"/>
      <c r="F10" s="52" t="s">
        <v>18</v>
      </c>
    </row>
    <row r="11" spans="1:7" s="1" customFormat="1" x14ac:dyDescent="0.25">
      <c r="C11" s="46"/>
      <c r="D11" s="46"/>
      <c r="E11" s="46"/>
      <c r="F11" s="52"/>
    </row>
    <row r="12" spans="1:7" s="1" customFormat="1" x14ac:dyDescent="0.25">
      <c r="A12" s="1" t="s">
        <v>19</v>
      </c>
      <c r="C12" s="46" t="s">
        <v>15</v>
      </c>
      <c r="D12" s="46" t="s">
        <v>15</v>
      </c>
      <c r="E12" s="46"/>
      <c r="F12" s="52" t="s">
        <v>18</v>
      </c>
    </row>
    <row r="13" spans="1:7" s="1" customFormat="1" x14ac:dyDescent="0.25">
      <c r="C13" s="46"/>
      <c r="D13" s="46"/>
      <c r="E13" s="46"/>
      <c r="F13" s="52"/>
    </row>
    <row r="14" spans="1:7" s="1" customFormat="1" x14ac:dyDescent="0.25">
      <c r="A14" s="1" t="s">
        <v>20</v>
      </c>
      <c r="C14" s="47">
        <v>0</v>
      </c>
      <c r="D14" s="47">
        <v>0</v>
      </c>
      <c r="E14" s="53">
        <v>0</v>
      </c>
      <c r="F14" s="48">
        <f>SUM(B14:D14)</f>
        <v>0</v>
      </c>
    </row>
    <row r="15" spans="1:7" s="1" customFormat="1" ht="67.5" customHeight="1" x14ac:dyDescent="0.25">
      <c r="A15" s="54"/>
      <c r="B15" s="55" t="s">
        <v>21</v>
      </c>
      <c r="C15" s="55" t="s">
        <v>61</v>
      </c>
      <c r="D15" s="55" t="s">
        <v>59</v>
      </c>
      <c r="E15" s="55" t="s">
        <v>60</v>
      </c>
      <c r="F15" s="55"/>
      <c r="G15" s="48"/>
    </row>
    <row r="16" spans="1:7" s="1" customFormat="1" x14ac:dyDescent="0.25">
      <c r="A16" s="44" t="s">
        <v>13</v>
      </c>
      <c r="B16" s="44">
        <f>SUM(B14:B15)</f>
        <v>0</v>
      </c>
      <c r="C16" s="48">
        <f>SUM(C14)</f>
        <v>0</v>
      </c>
      <c r="D16" s="48">
        <f>SUM(D6:D15)</f>
        <v>2296800</v>
      </c>
      <c r="E16" s="48"/>
      <c r="F16" s="48">
        <f>SUM(F6:F15)</f>
        <v>2296800</v>
      </c>
    </row>
    <row r="17" s="1" customFormat="1" x14ac:dyDescent="0.25"/>
  </sheetData>
  <mergeCells count="4"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5"/>
  <sheetViews>
    <sheetView topLeftCell="B16" zoomScale="110" zoomScaleNormal="110" zoomScaleSheetLayoutView="100" workbookViewId="0">
      <selection activeCell="C8" sqref="C8"/>
    </sheetView>
  </sheetViews>
  <sheetFormatPr defaultColWidth="9" defaultRowHeight="15.75" x14ac:dyDescent="0.25"/>
  <cols>
    <col min="1" max="1" width="1.125" style="13" hidden="1" customWidth="1"/>
    <col min="2" max="2" width="6.75" style="13" customWidth="1"/>
    <col min="3" max="3" width="49.5" style="13" customWidth="1"/>
    <col min="4" max="6" width="14.625" style="13" customWidth="1"/>
    <col min="7" max="7" width="15.875" style="13" customWidth="1"/>
    <col min="8" max="16384" width="9" style="13"/>
  </cols>
  <sheetData>
    <row r="1" spans="1:7" ht="30" customHeight="1" x14ac:dyDescent="0.25">
      <c r="A1" s="81" t="s">
        <v>73</v>
      </c>
      <c r="B1" s="81"/>
      <c r="C1" s="81"/>
      <c r="D1" s="82"/>
      <c r="E1" s="82"/>
      <c r="F1" s="82"/>
      <c r="G1" s="83"/>
    </row>
    <row r="2" spans="1:7" ht="27.75" customHeight="1" x14ac:dyDescent="0.25">
      <c r="A2" s="81" t="s">
        <v>86</v>
      </c>
      <c r="B2" s="81"/>
      <c r="C2" s="81"/>
      <c r="D2" s="82"/>
      <c r="E2" s="82"/>
      <c r="F2" s="82"/>
      <c r="G2" s="83"/>
    </row>
    <row r="3" spans="1:7" ht="27.75" customHeight="1" x14ac:dyDescent="0.25">
      <c r="A3" s="24"/>
      <c r="B3" s="81" t="s">
        <v>62</v>
      </c>
      <c r="C3" s="82"/>
      <c r="D3" s="82"/>
      <c r="E3" s="82"/>
      <c r="F3" s="82"/>
      <c r="G3" s="83"/>
    </row>
    <row r="4" spans="1:7" ht="20.25" customHeight="1" x14ac:dyDescent="0.25">
      <c r="A4" s="24"/>
      <c r="B4" s="84" t="s">
        <v>75</v>
      </c>
      <c r="C4" s="84"/>
      <c r="D4" s="84"/>
      <c r="E4" s="84"/>
      <c r="F4" s="84"/>
      <c r="G4" s="85"/>
    </row>
    <row r="5" spans="1:7" s="17" customFormat="1" ht="45.75" customHeight="1" x14ac:dyDescent="0.25">
      <c r="A5" s="16"/>
      <c r="B5" s="56"/>
      <c r="C5" s="57" t="s">
        <v>63</v>
      </c>
      <c r="D5" s="58" t="s">
        <v>90</v>
      </c>
      <c r="E5" s="58" t="s">
        <v>84</v>
      </c>
      <c r="F5" s="58" t="s">
        <v>87</v>
      </c>
      <c r="G5" s="58" t="s">
        <v>88</v>
      </c>
    </row>
    <row r="6" spans="1:7" s="15" customFormat="1" ht="31.5" customHeight="1" x14ac:dyDescent="0.25">
      <c r="A6" s="18" t="s">
        <v>64</v>
      </c>
      <c r="B6" s="25"/>
      <c r="C6" s="26" t="s">
        <v>64</v>
      </c>
      <c r="D6" s="27">
        <f>SUM(D7+D8+D9+D10)</f>
        <v>162465353</v>
      </c>
      <c r="E6" s="27">
        <f>SUM(E7+E8+E9+E10)</f>
        <v>158050000</v>
      </c>
      <c r="F6" s="27">
        <f>SUM(F7+F8+F9+F10)</f>
        <v>161050000</v>
      </c>
      <c r="G6" s="27">
        <f>SUM(G7+G8+G9+G10)</f>
        <v>165050000</v>
      </c>
    </row>
    <row r="7" spans="1:7" s="15" customFormat="1" x14ac:dyDescent="0.25">
      <c r="A7" s="19"/>
      <c r="B7" s="28" t="s">
        <v>22</v>
      </c>
      <c r="C7" s="29" t="s">
        <v>23</v>
      </c>
      <c r="D7" s="30">
        <f>'pénzeszközök változása'!O9</f>
        <v>100189937</v>
      </c>
      <c r="E7" s="30">
        <v>105000000</v>
      </c>
      <c r="F7" s="30">
        <v>107000000</v>
      </c>
      <c r="G7" s="30">
        <v>110000000</v>
      </c>
    </row>
    <row r="8" spans="1:7" s="15" customFormat="1" x14ac:dyDescent="0.25">
      <c r="A8" s="19"/>
      <c r="B8" s="28" t="s">
        <v>24</v>
      </c>
      <c r="C8" s="29" t="s">
        <v>25</v>
      </c>
      <c r="D8" s="30">
        <f>'pénzeszközök változása'!O11</f>
        <v>17953310</v>
      </c>
      <c r="E8" s="30">
        <v>13000000</v>
      </c>
      <c r="F8" s="30">
        <v>13000000</v>
      </c>
      <c r="G8" s="30">
        <v>13000000</v>
      </c>
    </row>
    <row r="9" spans="1:7" s="15" customFormat="1" x14ac:dyDescent="0.25">
      <c r="A9" s="19"/>
      <c r="B9" s="28" t="s">
        <v>26</v>
      </c>
      <c r="C9" s="29" t="s">
        <v>27</v>
      </c>
      <c r="D9" s="30">
        <f>'pénzeszközök változása'!O12</f>
        <v>43428864</v>
      </c>
      <c r="E9" s="30">
        <v>40000000</v>
      </c>
      <c r="F9" s="30">
        <v>41000000</v>
      </c>
      <c r="G9" s="30">
        <v>42000000</v>
      </c>
    </row>
    <row r="10" spans="1:7" s="15" customFormat="1" x14ac:dyDescent="0.25">
      <c r="A10" s="19"/>
      <c r="B10" s="28" t="s">
        <v>28</v>
      </c>
      <c r="C10" s="29" t="s">
        <v>29</v>
      </c>
      <c r="D10" s="30">
        <f>'pénzeszközök változása'!O14</f>
        <v>893242</v>
      </c>
      <c r="E10" s="30">
        <v>50000</v>
      </c>
      <c r="F10" s="30">
        <v>50000</v>
      </c>
      <c r="G10" s="30">
        <v>50000</v>
      </c>
    </row>
    <row r="11" spans="1:7" s="17" customFormat="1" ht="32.25" customHeight="1" x14ac:dyDescent="0.25">
      <c r="A11" s="20"/>
      <c r="B11" s="28"/>
      <c r="C11" s="31" t="s">
        <v>65</v>
      </c>
      <c r="D11" s="32">
        <f>SUM(D12:D14)</f>
        <v>200000</v>
      </c>
      <c r="E11" s="32">
        <f>SUM(E12:E14)</f>
        <v>0</v>
      </c>
      <c r="F11" s="32">
        <f>SUM(F12:F14)</f>
        <v>0</v>
      </c>
      <c r="G11" s="32">
        <f>SUM(G12:G14)</f>
        <v>0</v>
      </c>
    </row>
    <row r="12" spans="1:7" s="17" customFormat="1" ht="32.25" customHeight="1" x14ac:dyDescent="0.25">
      <c r="A12" s="21" t="s">
        <v>67</v>
      </c>
      <c r="B12" s="28" t="s">
        <v>30</v>
      </c>
      <c r="C12" s="29" t="s">
        <v>31</v>
      </c>
      <c r="D12" s="30">
        <v>0</v>
      </c>
      <c r="E12" s="30">
        <v>0</v>
      </c>
      <c r="F12" s="30">
        <v>0</v>
      </c>
      <c r="G12" s="30">
        <v>0</v>
      </c>
    </row>
    <row r="13" spans="1:7" s="15" customFormat="1" x14ac:dyDescent="0.25">
      <c r="A13" s="19"/>
      <c r="B13" s="28" t="s">
        <v>32</v>
      </c>
      <c r="C13" s="29" t="s">
        <v>33</v>
      </c>
      <c r="D13" s="30">
        <f>'pénzeszközök változása'!O13</f>
        <v>200000</v>
      </c>
      <c r="E13" s="30">
        <v>0</v>
      </c>
      <c r="F13" s="30">
        <v>0</v>
      </c>
      <c r="G13" s="30">
        <v>0</v>
      </c>
    </row>
    <row r="14" spans="1:7" s="15" customFormat="1" x14ac:dyDescent="0.25">
      <c r="A14" s="19"/>
      <c r="B14" s="28" t="s">
        <v>34</v>
      </c>
      <c r="C14" s="29" t="s">
        <v>35</v>
      </c>
      <c r="D14" s="30">
        <v>0</v>
      </c>
      <c r="E14" s="30">
        <v>0</v>
      </c>
      <c r="F14" s="30">
        <v>0</v>
      </c>
      <c r="G14" s="30">
        <v>0</v>
      </c>
    </row>
    <row r="15" spans="1:7" s="15" customFormat="1" x14ac:dyDescent="0.25">
      <c r="A15" s="19"/>
      <c r="B15" s="33"/>
      <c r="C15" s="31"/>
      <c r="D15" s="32"/>
      <c r="E15" s="32"/>
      <c r="F15" s="32"/>
      <c r="G15" s="32"/>
    </row>
    <row r="16" spans="1:7" s="15" customFormat="1" x14ac:dyDescent="0.25">
      <c r="A16" s="19"/>
      <c r="B16" s="33" t="s">
        <v>36</v>
      </c>
      <c r="C16" s="31" t="s">
        <v>37</v>
      </c>
      <c r="D16" s="32">
        <f>'pénzeszközök változása'!O15</f>
        <v>25962830</v>
      </c>
      <c r="E16" s="32">
        <v>20000000</v>
      </c>
      <c r="F16" s="32">
        <v>20000000</v>
      </c>
      <c r="G16" s="32">
        <v>20000000</v>
      </c>
    </row>
    <row r="17" spans="1:67" s="15" customFormat="1" ht="13.5" customHeight="1" x14ac:dyDescent="0.25">
      <c r="A17" s="19"/>
      <c r="B17" s="28"/>
      <c r="C17" s="13"/>
      <c r="D17" s="34"/>
      <c r="E17" s="34"/>
      <c r="F17" s="34"/>
      <c r="G17" s="34"/>
    </row>
    <row r="18" spans="1:67" s="15" customFormat="1" ht="17.25" customHeight="1" x14ac:dyDescent="0.25">
      <c r="A18" s="19"/>
      <c r="B18" s="35" t="s">
        <v>68</v>
      </c>
      <c r="C18" s="36" t="s">
        <v>66</v>
      </c>
      <c r="D18" s="37">
        <f>SUM(D6+D11+D16)</f>
        <v>188628183</v>
      </c>
      <c r="E18" s="37">
        <f>SUM(E6+E11+E16)</f>
        <v>178050000</v>
      </c>
      <c r="F18" s="37">
        <f>SUM(F6+F11+F16)</f>
        <v>181050000</v>
      </c>
      <c r="G18" s="37">
        <f>SUM(G6+G11+G16)</f>
        <v>185050000</v>
      </c>
    </row>
    <row r="19" spans="1:67" s="15" customFormat="1" x14ac:dyDescent="0.25">
      <c r="A19" s="19"/>
      <c r="B19" s="33"/>
      <c r="C19" s="38"/>
      <c r="D19" s="32"/>
      <c r="E19" s="32"/>
      <c r="F19" s="32"/>
      <c r="G19" s="32"/>
    </row>
    <row r="20" spans="1:67" s="15" customFormat="1" x14ac:dyDescent="0.25">
      <c r="A20" s="21" t="s">
        <v>69</v>
      </c>
      <c r="B20" s="39"/>
      <c r="C20" s="40" t="s">
        <v>67</v>
      </c>
      <c r="D20" s="32">
        <f>SUM(D21:D25)</f>
        <v>163512955</v>
      </c>
      <c r="E20" s="32">
        <f>SUM(E21:E25)</f>
        <v>166950000</v>
      </c>
      <c r="F20" s="32">
        <f>SUM(F21:F25)</f>
        <v>171450000</v>
      </c>
      <c r="G20" s="32">
        <f>SUM(G21:G25)</f>
        <v>175450000</v>
      </c>
    </row>
    <row r="21" spans="1:67" s="15" customFormat="1" ht="18.75" customHeight="1" x14ac:dyDescent="0.25">
      <c r="A21" s="21"/>
      <c r="B21" s="28" t="s">
        <v>38</v>
      </c>
      <c r="C21" s="41" t="s">
        <v>39</v>
      </c>
      <c r="D21" s="30">
        <f>'pénzeszközök változása'!O18</f>
        <v>76902231</v>
      </c>
      <c r="E21" s="30">
        <v>81000000</v>
      </c>
      <c r="F21" s="30">
        <v>82000000</v>
      </c>
      <c r="G21" s="30">
        <v>85000000</v>
      </c>
    </row>
    <row r="22" spans="1:67" s="15" customFormat="1" x14ac:dyDescent="0.25">
      <c r="A22" s="19"/>
      <c r="B22" s="28" t="s">
        <v>40</v>
      </c>
      <c r="C22" s="13" t="s">
        <v>41</v>
      </c>
      <c r="D22" s="30">
        <f>'pénzeszközök változása'!O19</f>
        <v>9306142</v>
      </c>
      <c r="E22" s="30">
        <v>10000000</v>
      </c>
      <c r="F22" s="30">
        <v>10500000</v>
      </c>
      <c r="G22" s="30">
        <v>10700000</v>
      </c>
    </row>
    <row r="23" spans="1:67" s="15" customFormat="1" x14ac:dyDescent="0.25">
      <c r="A23" s="19"/>
      <c r="B23" s="28" t="s">
        <v>42</v>
      </c>
      <c r="C23" s="29" t="s">
        <v>43</v>
      </c>
      <c r="D23" s="30">
        <f>'pénzeszközök változása'!O20</f>
        <v>57920336</v>
      </c>
      <c r="E23" s="30">
        <v>57000000</v>
      </c>
      <c r="F23" s="30">
        <v>58400000</v>
      </c>
      <c r="G23" s="30">
        <v>59000000</v>
      </c>
    </row>
    <row r="24" spans="1:67" s="23" customFormat="1" ht="22.5" customHeight="1" x14ac:dyDescent="0.25">
      <c r="A24" s="22" t="s">
        <v>70</v>
      </c>
      <c r="B24" s="28" t="s">
        <v>44</v>
      </c>
      <c r="C24" s="41" t="s">
        <v>45</v>
      </c>
      <c r="D24" s="30">
        <f>'pénzeszközök változása'!O21</f>
        <v>2185380</v>
      </c>
      <c r="E24" s="30">
        <v>2900000</v>
      </c>
      <c r="F24" s="30">
        <v>2900000</v>
      </c>
      <c r="G24" s="30">
        <v>3000000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</row>
    <row r="25" spans="1:67" s="15" customFormat="1" x14ac:dyDescent="0.25">
      <c r="B25" s="28" t="s">
        <v>46</v>
      </c>
      <c r="C25" s="41" t="s">
        <v>47</v>
      </c>
      <c r="D25" s="30">
        <f>'pénzeszközök változása'!O22</f>
        <v>17198866</v>
      </c>
      <c r="E25" s="30">
        <v>16050000</v>
      </c>
      <c r="F25" s="30">
        <v>17650000</v>
      </c>
      <c r="G25" s="30">
        <v>17750000</v>
      </c>
    </row>
    <row r="26" spans="1:67" s="15" customFormat="1" x14ac:dyDescent="0.25">
      <c r="B26" s="28"/>
      <c r="C26" s="41"/>
      <c r="D26" s="30"/>
      <c r="E26" s="30"/>
      <c r="F26" s="30"/>
      <c r="G26" s="30"/>
    </row>
    <row r="27" spans="1:67" s="15" customFormat="1" x14ac:dyDescent="0.25">
      <c r="B27" s="39"/>
      <c r="C27" s="40" t="s">
        <v>69</v>
      </c>
      <c r="D27" s="32">
        <f>SUM(D28:D29,D30)</f>
        <v>7119381</v>
      </c>
      <c r="E27" s="32">
        <f>SUM(E28:E29,E30)</f>
        <v>7500000</v>
      </c>
      <c r="F27" s="32">
        <f>SUM(F28:F29,F30)</f>
        <v>6000000</v>
      </c>
      <c r="G27" s="32">
        <f>SUM(G28:G29,G30)</f>
        <v>6000000</v>
      </c>
    </row>
    <row r="28" spans="1:67" s="15" customFormat="1" x14ac:dyDescent="0.25">
      <c r="B28" s="28" t="s">
        <v>48</v>
      </c>
      <c r="C28" s="41" t="s">
        <v>49</v>
      </c>
      <c r="D28" s="30">
        <f>'pénzeszközök változása'!O23</f>
        <v>830417</v>
      </c>
      <c r="E28" s="30">
        <v>1500000</v>
      </c>
      <c r="F28" s="30">
        <v>1500000</v>
      </c>
      <c r="G28" s="30">
        <v>1500000</v>
      </c>
    </row>
    <row r="29" spans="1:67" s="15" customFormat="1" x14ac:dyDescent="0.25">
      <c r="B29" s="28" t="s">
        <v>50</v>
      </c>
      <c r="C29" s="41" t="s">
        <v>11</v>
      </c>
      <c r="D29" s="30">
        <f>'pénzeszközök változása'!O24</f>
        <v>6288964</v>
      </c>
      <c r="E29" s="30">
        <v>6000000</v>
      </c>
      <c r="F29" s="30">
        <v>4500000</v>
      </c>
      <c r="G29" s="30">
        <v>4500000</v>
      </c>
    </row>
    <row r="30" spans="1:67" s="15" customFormat="1" x14ac:dyDescent="0.25">
      <c r="B30" s="28" t="s">
        <v>51</v>
      </c>
      <c r="C30" s="41" t="s">
        <v>52</v>
      </c>
      <c r="D30" s="30">
        <v>0</v>
      </c>
      <c r="E30" s="30">
        <v>0</v>
      </c>
      <c r="F30" s="30">
        <v>0</v>
      </c>
      <c r="G30" s="30">
        <v>0</v>
      </c>
    </row>
    <row r="31" spans="1:67" s="15" customFormat="1" x14ac:dyDescent="0.25">
      <c r="B31" s="28"/>
      <c r="C31" s="41"/>
      <c r="D31" s="30"/>
      <c r="E31" s="30"/>
      <c r="F31" s="30"/>
      <c r="G31" s="30"/>
    </row>
    <row r="32" spans="1:67" s="15" customFormat="1" x14ac:dyDescent="0.25">
      <c r="B32" s="33" t="s">
        <v>53</v>
      </c>
      <c r="C32" s="40" t="s">
        <v>54</v>
      </c>
      <c r="D32" s="32">
        <f>'pénzeszközök változása'!O25</f>
        <v>3329660</v>
      </c>
      <c r="E32" s="32">
        <v>3600000</v>
      </c>
      <c r="F32" s="32">
        <v>3600000</v>
      </c>
      <c r="G32" s="32">
        <v>3600000</v>
      </c>
    </row>
    <row r="33" spans="2:7" s="15" customFormat="1" x14ac:dyDescent="0.25">
      <c r="B33" s="33"/>
      <c r="C33" s="40"/>
      <c r="D33" s="32"/>
      <c r="E33" s="32"/>
      <c r="F33" s="32"/>
      <c r="G33" s="32"/>
    </row>
    <row r="34" spans="2:7" s="15" customFormat="1" x14ac:dyDescent="0.25">
      <c r="B34" s="35" t="s">
        <v>71</v>
      </c>
      <c r="C34" s="36" t="s">
        <v>72</v>
      </c>
      <c r="D34" s="37">
        <f>SUM(D27,D20,D32)</f>
        <v>173961996</v>
      </c>
      <c r="E34" s="37">
        <f>SUM(E27,E20,E32)</f>
        <v>178050000</v>
      </c>
      <c r="F34" s="37">
        <f>SUM(F27,F20,F32)</f>
        <v>181050000</v>
      </c>
      <c r="G34" s="37">
        <f>SUM(G27,G20,G32)</f>
        <v>185050000</v>
      </c>
    </row>
    <row r="35" spans="2:7" x14ac:dyDescent="0.25">
      <c r="D35" s="64"/>
      <c r="E35" s="64"/>
      <c r="F35" s="64"/>
      <c r="G35" s="64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pénzeszközök változása</vt:lpstr>
      <vt:lpstr>közvetett támogatások</vt:lpstr>
      <vt:lpstr>áht.29A</vt:lpstr>
      <vt:lpstr>áht.29A!Nyomtatási_terület</vt:lpstr>
      <vt:lpstr>'pénzeszközök változása'!Nyomtatási_terület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SzaboTimea</cp:lastModifiedBy>
  <cp:lastPrinted>2024-11-15T11:44:33Z</cp:lastPrinted>
  <dcterms:created xsi:type="dcterms:W3CDTF">2012-02-14T10:11:54Z</dcterms:created>
  <dcterms:modified xsi:type="dcterms:W3CDTF">2025-05-23T10:46:48Z</dcterms:modified>
</cp:coreProperties>
</file>